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0640" windowHeight="11760"/>
  </bookViews>
  <sheets>
    <sheet name="modelový příklad 1" sheetId="3" r:id="rId1"/>
    <sheet name="tabulka 1" sheetId="2" r:id="rId2"/>
    <sheet name="tabulky 2-4" sheetId="1" r:id="rId3"/>
  </sheets>
  <calcPr calcId="145621"/>
</workbook>
</file>

<file path=xl/calcChain.xml><?xml version="1.0" encoding="utf-8"?>
<calcChain xmlns="http://schemas.openxmlformats.org/spreadsheetml/2006/main">
  <c r="B10" i="2" l="1"/>
  <c r="F6" i="1"/>
  <c r="C20" i="1" l="1"/>
  <c r="C21" i="1" s="1"/>
  <c r="D20" i="1"/>
  <c r="D21" i="1" s="1"/>
  <c r="E20" i="1"/>
  <c r="E21" i="1" s="1"/>
  <c r="B21" i="2"/>
  <c r="C21" i="2"/>
  <c r="B22" i="2" l="1"/>
  <c r="B6" i="2"/>
  <c r="B24" i="2" l="1"/>
  <c r="B29" i="2" s="1"/>
  <c r="F18" i="1"/>
  <c r="F19" i="1"/>
  <c r="F17" i="1"/>
  <c r="D31" i="1"/>
  <c r="F31" i="1" s="1"/>
  <c r="D30" i="1"/>
  <c r="F30" i="1" s="1"/>
  <c r="F7" i="1"/>
  <c r="H7" i="1" s="1"/>
  <c r="H6" i="1"/>
  <c r="G28" i="1" l="1"/>
  <c r="F20" i="1"/>
  <c r="F21" i="1" s="1"/>
  <c r="H17" i="1"/>
  <c r="H20" i="1" s="1"/>
  <c r="H21" i="1" s="1"/>
  <c r="I4" i="1"/>
</calcChain>
</file>

<file path=xl/comments1.xml><?xml version="1.0" encoding="utf-8"?>
<comments xmlns="http://schemas.openxmlformats.org/spreadsheetml/2006/main">
  <authors>
    <author>Ing. Petr Martinec</author>
  </authors>
  <commentList>
    <comment ref="B12" authorId="0">
      <text>
        <r>
          <rPr>
            <b/>
            <sz val="9"/>
            <color indexed="81"/>
            <rFont val="Tahoma"/>
            <family val="2"/>
            <charset val="238"/>
          </rPr>
          <t>síje buku</t>
        </r>
      </text>
    </comment>
    <comment ref="B13" authorId="0">
      <text>
        <r>
          <rPr>
            <b/>
            <sz val="9"/>
            <color indexed="81"/>
            <rFont val="Tahoma"/>
            <family val="2"/>
            <charset val="238"/>
          </rPr>
          <t>plocha buku se sníženým přírůstem</t>
        </r>
      </text>
    </comment>
  </commentList>
</comments>
</file>

<file path=xl/comments2.xml><?xml version="1.0" encoding="utf-8"?>
<comments xmlns="http://schemas.openxmlformats.org/spreadsheetml/2006/main">
  <authors>
    <author>Ing. Petr Martinec</author>
  </authors>
  <commentList>
    <comment ref="B6" authorId="0">
      <text>
        <r>
          <rPr>
            <b/>
            <sz val="9"/>
            <color indexed="81"/>
            <rFont val="Tahoma"/>
            <family val="2"/>
            <charset val="238"/>
          </rPr>
          <t>jednoleté listnáče k roku 2014</t>
        </r>
      </text>
    </comment>
    <comment ref="C6" authorId="0">
      <text>
        <r>
          <rPr>
            <b/>
            <sz val="9"/>
            <color indexed="81"/>
            <rFont val="Tahoma"/>
            <family val="2"/>
            <charset val="238"/>
          </rPr>
          <t>nepoškozený buk a ostatní listnáče</t>
        </r>
      </text>
    </comment>
    <comment ref="E6" authorId="0">
      <text>
        <r>
          <rPr>
            <b/>
            <sz val="9"/>
            <color indexed="81"/>
            <rFont val="Tahoma"/>
            <family val="2"/>
            <charset val="238"/>
          </rPr>
          <t>nová síje listnáčů v roce 2015</t>
        </r>
      </text>
    </comment>
    <comment ref="F6" authorId="0">
      <text>
        <r>
          <rPr>
            <b/>
            <sz val="9"/>
            <color indexed="81"/>
            <rFont val="Tahoma"/>
            <family val="2"/>
            <charset val="238"/>
          </rPr>
          <t>síje buku, která byla zničena suchem</t>
        </r>
      </text>
    </comment>
    <comment ref="B7" authorId="0">
      <text>
        <r>
          <rPr>
            <b/>
            <sz val="9"/>
            <color indexed="81"/>
            <rFont val="Tahoma"/>
            <family val="2"/>
            <charset val="238"/>
          </rPr>
          <t>víceleté listnáče</t>
        </r>
      </text>
    </comment>
    <comment ref="C7" authorId="0">
      <text>
        <r>
          <rPr>
            <b/>
            <sz val="9"/>
            <color indexed="81"/>
            <rFont val="Tahoma"/>
            <family val="2"/>
            <charset val="238"/>
          </rPr>
          <t>zbývající listnáče</t>
        </r>
      </text>
    </comment>
    <comment ref="D7" authorId="0">
      <text>
        <r>
          <rPr>
            <b/>
            <sz val="9"/>
            <color indexed="81"/>
            <rFont val="Tahoma"/>
            <family val="2"/>
            <charset val="238"/>
          </rPr>
          <t>prodej v roce 2015</t>
        </r>
      </text>
    </comment>
    <comment ref="F7" authorId="0">
      <text>
        <r>
          <rPr>
            <b/>
            <sz val="9"/>
            <color indexed="81"/>
            <rFont val="Tahoma"/>
            <family val="2"/>
            <charset val="238"/>
          </rPr>
          <t>buk, který byl zničený suchem</t>
        </r>
      </text>
    </comment>
    <comment ref="E17" authorId="0">
      <text>
        <r>
          <rPr>
            <sz val="9"/>
            <color indexed="81"/>
            <rFont val="Tahoma"/>
            <charset val="1"/>
          </rPr>
          <t>posun výškových kategorií do nižších tříd, či do výmětu.</t>
        </r>
      </text>
    </comment>
  </commentList>
</comments>
</file>

<file path=xl/sharedStrings.xml><?xml version="1.0" encoding="utf-8"?>
<sst xmlns="http://schemas.openxmlformats.org/spreadsheetml/2006/main" count="105" uniqueCount="77">
  <si>
    <t>Tabulka č. 2 (pro vyčíslení škod na zničeném sadebním materiálu)</t>
  </si>
  <si>
    <t>jehličnatý prostokořenný sad. materiál do 1 roku věku</t>
  </si>
  <si>
    <t>jehličnatý prostokořenný sad. materiál víceletý</t>
  </si>
  <si>
    <t>jehličnatý krytokořenný sad. materiál do 1 roku věku</t>
  </si>
  <si>
    <t>jehličnatý krytokořenný sad. materiál víceletý</t>
  </si>
  <si>
    <t>listnatý krytokořenný sad. materiál víceletý</t>
  </si>
  <si>
    <t>Tabulka č. 3  (pro vyčíslení škod vzniklých snížením přírůstu sadebního materiálu)</t>
  </si>
  <si>
    <t>Parametry výpěstků lesních dřevin podle skutečného stavu v Hlášení (např. dřevina/skupina dřevin, pěstební vzorec, technologie pěstování -prostokořenný, krytokořenný, apod.)</t>
  </si>
  <si>
    <t>Rozpětí výšky nadzemní části</t>
  </si>
  <si>
    <t>součet za sloupec</t>
  </si>
  <si>
    <t>x</t>
  </si>
  <si>
    <t>součet za všechny listy tabulky č. 3 – prostokořenný sadební materiál</t>
  </si>
  <si>
    <t>součet za všechny listy tabulky č. 3 – krytokořenný sadební materiál</t>
  </si>
  <si>
    <t>Tabulka č. 4 (pro určení hodnoty produkce v roce 2014)</t>
  </si>
  <si>
    <t>Hodnota produkce za skupinu prostokořenného či krytokořenného sadebního materiálu (v Kč)</t>
  </si>
  <si>
    <t xml:space="preserve">listnatý prostokořenný sad.  materiál do 1 roku věku </t>
  </si>
  <si>
    <t xml:space="preserve">listnatý prostokořenný sad. materiál víceletý </t>
  </si>
  <si>
    <t>listnatý krytokořenný sad. materiál do 1 roku věku</t>
  </si>
  <si>
    <t>Počet rozpěstovaného sadebního materiálu k 31. 12. 2014 (v ks, podle Hlášení pověřené osobě za rok 2014)</t>
  </si>
  <si>
    <t>Počet rozpěstovaného sadebního materiálu k 31. 12. 2015 (v ks, podle Hlášení pověřené osobě za rok 2015)</t>
  </si>
  <si>
    <t>Snížení množství sadebního materiálu nezpůsobené suchem (expedice, vyzvedávání apod.) v roce 2015 (v ks)</t>
  </si>
  <si>
    <t>Navýšení množství sadebního materiálu v roce 2015 (síje, školkování apod.) (v ks, u síjí přepočet z kg podle tabulek výpěstnosti)</t>
  </si>
  <si>
    <t>Počet suchem zničeného sadebního materiálu [(sl.1 - sl. 3)+sl. 4]-sl. 2</t>
  </si>
  <si>
    <t>Cena (v Kč) za 1 ks (podle přílohy č. 2 v části E Zásad pro rok 2015 nebo cena podle vlastních dokladů viz tabulková část – soupis účetních dokladů)</t>
  </si>
  <si>
    <t>Škoda na zničeném sadebním materiálu (sl. 5 * sl. 6)</t>
  </si>
  <si>
    <t>Součet škody za skupinu prostokořenného či kratokořenného sadebního materiálu (v Kč)</t>
  </si>
  <si>
    <t xml:space="preserve">Počet rozpěstovaného sadebního materiálu k 31. 12. 2014 (v ks, podle Hlášení pověřené osobě za rok 2014), navýšený o počet jedinců ze síje/školkování apod. v roce 2015 </t>
  </si>
  <si>
    <t>Předpokládaný počet (ks) sadebního materiálu rozpěstovaného nebo vyexpedovaného k 31. 12. 2015</t>
  </si>
  <si>
    <t>Skutečný počet (ks) sadebního materiálu rozpěstovaného nebo vyexpedovaného k 31. 12. 2015 (podle Hlášení pověřené osobě za rok 2015)</t>
  </si>
  <si>
    <t>Rozdíl mezi předpokládaným a skutečným počtem sadebního materiálu k 31. 12. 2015 (sl. 4 – sl. 5)</t>
  </si>
  <si>
    <t>Cena v Kč za 1 ks (podle přílohy č. 2 v části E Zásad pro rok 2015 nebo cena podle vlastních dokladů viz tabulková část – soupis účetních dokladů)</t>
  </si>
  <si>
    <t>Škoda ze snížení přírůstu sadebního materiálu  (sl. 6 * sl. 7)</t>
  </si>
  <si>
    <t>Objem produkce v roce 2014 (sl. 1 + sl. 2)</t>
  </si>
  <si>
    <t>Cena v Kč za 1 ks (podle přílohy č. 2 v části E Zásad pro rok 2014 nebo podle vlastních dokladů viz tabulková část – soupis účetních dokladů)</t>
  </si>
  <si>
    <t>Hodnota produkce v roce 2014 (v Kč) (sl. 3 * sl. 4)</t>
  </si>
  <si>
    <t>Tabulka č. 1 - vyplňuje žadatel, který uplatňuje škodu na produkci v lesních školkách</t>
  </si>
  <si>
    <t>1a) Hodnota objemu produkce v roce 2014 a vypočítaná výše škody v roce 2015</t>
  </si>
  <si>
    <t>Prostokořenný sad. mat.</t>
  </si>
  <si>
    <t>Krytokořenný sad. mat.</t>
  </si>
  <si>
    <t>1b) Výpočet požadavku dotace</t>
  </si>
  <si>
    <t>Krytokořenný sad.  mat.</t>
  </si>
  <si>
    <t>80 % z výše škody v roce 2015 v Kč (tj. z hodnoty v řádku č. 2):</t>
  </si>
  <si>
    <t>Plocha poškozeného sadebního materiálu lesních dřevin v roce 2015 v ha:</t>
  </si>
  <si>
    <t>Celkový požadavek na dotaci v Kč (před případným odečtem):</t>
  </si>
  <si>
    <t>Celkový požadavek na dotaci v Kč</t>
  </si>
  <si>
    <t>Doklad o pojištění s pojistnou ochranou vztahující se alespoň na 50 % celkové výměry produkčních ploch nebo doklad o nepojistitelnosti produkce školkařských výpěstků lesních dřevin</t>
  </si>
  <si>
    <t>Požadavek na dotaci po zhodnocení úrovně pojistné ochrany v Kč **</t>
  </si>
  <si>
    <t>Doklad o obdrženém pojistném plnění nebo jiné platby (pokud ne, dále nevyplňovat)</t>
  </si>
  <si>
    <t>Výše obdrženého pojistného plnění nebo jiné platby vztahující se na produkci školkařských výpěstků lesních dřevin v Kč</t>
  </si>
  <si>
    <t>Výše pojistného plnění + požadavek na dotaci po zhodnocení úrovně pojistné ochrany v Kč ***</t>
  </si>
  <si>
    <t>Požadavek na dotaci v Kč***</t>
  </si>
  <si>
    <t>1c) Výměra podniku</t>
  </si>
  <si>
    <t>Celková produkční plocha žadatele v ha (dle Hlášení pověřené osobě za rok 2015)</t>
  </si>
  <si>
    <t>·         prostokořenný sadební materiál do 1 roku věku</t>
  </si>
  <si>
    <t>·         prostokořenný sadební materiál víceletý</t>
  </si>
  <si>
    <t>·         krytokořenný sadební materiál do 1 roku věku</t>
  </si>
  <si>
    <t>·         krytokořenný sadební materiál víceletý</t>
  </si>
  <si>
    <r>
      <t xml:space="preserve">Výše dotace </t>
    </r>
    <r>
      <rPr>
        <b/>
        <sz val="8"/>
        <color theme="1"/>
        <rFont val="Arial Narrow"/>
        <family val="2"/>
        <charset val="238"/>
      </rPr>
      <t xml:space="preserve">dle přílohy č. 1 </t>
    </r>
    <r>
      <rPr>
        <sz val="8"/>
        <color theme="1"/>
        <rFont val="Arial Narrow"/>
        <family val="2"/>
        <charset val="238"/>
      </rPr>
      <t>v části E Zásad (v Kč/ha):</t>
    </r>
  </si>
  <si>
    <t>1.   Hodnota produkce v roce 2014 (doplní se výsledek z tabulky č. 4 v části D Zásad)</t>
  </si>
  <si>
    <t>2.   Vypočítaná výše škody v roce 2015 (doplní se součet výsledků z tabulek č. 2 a 3 v části D Zásad)</t>
  </si>
  <si>
    <t>3.   Podíl výše škody na hodnotě produkce (uvede se podíl hodnoty z řádku č. 2 na hodnotě z řádku č. 1)</t>
  </si>
  <si>
    <t>-----</t>
  </si>
  <si>
    <r>
      <rPr>
        <b/>
        <strike/>
        <sz val="8"/>
        <color rgb="FFFF0000"/>
        <rFont val="Arial Narrow"/>
        <family val="2"/>
        <charset val="238"/>
      </rPr>
      <t>ano</t>
    </r>
    <r>
      <rPr>
        <b/>
        <sz val="8"/>
        <color rgb="FFFF0000"/>
        <rFont val="Arial Narrow"/>
        <family val="2"/>
        <charset val="238"/>
      </rPr>
      <t xml:space="preserve"> – </t>
    </r>
    <r>
      <rPr>
        <b/>
        <sz val="14"/>
        <color rgb="FFFF0000"/>
        <rFont val="Arial Narrow"/>
        <family val="2"/>
        <charset val="238"/>
      </rPr>
      <t>ne</t>
    </r>
    <r>
      <rPr>
        <b/>
        <sz val="8"/>
        <color rgb="FFFF0000"/>
        <rFont val="Arial Narrow"/>
        <family val="2"/>
        <charset val="238"/>
      </rPr>
      <t>*</t>
    </r>
  </si>
  <si>
    <t>26-35 cm</t>
  </si>
  <si>
    <t>36-50 cm</t>
  </si>
  <si>
    <t>51-70 cm</t>
  </si>
  <si>
    <t>BK 1-1 pěstební plocha xy</t>
  </si>
  <si>
    <r>
      <rPr>
        <b/>
        <sz val="14"/>
        <color rgb="FFFF0000"/>
        <rFont val="Arial Narrow"/>
        <family val="2"/>
        <charset val="238"/>
      </rPr>
      <t>ano</t>
    </r>
    <r>
      <rPr>
        <b/>
        <sz val="8"/>
        <color rgb="FFFF0000"/>
        <rFont val="Arial Narrow"/>
        <family val="2"/>
        <charset val="238"/>
      </rPr>
      <t xml:space="preserve"> – </t>
    </r>
    <r>
      <rPr>
        <b/>
        <strike/>
        <sz val="8"/>
        <color rgb="FFFF0000"/>
        <rFont val="Arial Narrow"/>
        <family val="2"/>
        <charset val="238"/>
      </rPr>
      <t>ne*</t>
    </r>
  </si>
  <si>
    <t>4,21 ha</t>
  </si>
  <si>
    <t>V lesní školce o výměře 4,21 ha, ve které se pěstují jehličnaté i listnaté prostokořenné dřeviny, došlo díky suchu ke škodám na sazenicích buku. Buk je hlavním listnáčem pěstovaným v této školce a jeho podíl z celkového množství listnatých dřevin je cca 70%. U buku došlo k uschnutí výsevu na ploše 0,32 ha a dále došlo ke ztrátě u sazenic buku určených k expedici a to jak totálním uschnutím, tak snížením přírustu. K tomuto poškození došlo na ploše 0,47 ha. Vyčíslená škoda na buku v poměru s hodnotou produkce listnáčů za rok 2014 je 30,48%. Školka má pojištění na celou produkční plochu proti běžným rizikům.</t>
  </si>
  <si>
    <t>* Nehodící se škrtněte.</t>
  </si>
  <si>
    <t>** V případě, že je předložen doklad o pojištění s pojistnou ochranou vztahující se alespoň na 50 % výměry produkčních ploch v roce 2015 nebo je předložen doklad o nepojistitelnosti produkce školkařských výpěstků lesních dřevin, zůstane částka stejná. Pokud doklad není doložen, sníží se částka o 50 %.</t>
  </si>
  <si>
    <t>*** V případě, že součet požadavku na dotaci a výše pojistného plnění přesahují výši 80 % z celkové vyčíslené škody, bude požadavek na dotaci snížen o takovou částku, aby v součtu s pojistným plněním nepřesahoval 80 % výše škody.</t>
  </si>
  <si>
    <r>
      <t>Počet sadebního materiálu uvedeného do oběhu v roce 2014 (v ks, podle Hlášení pověřené osobě za rok 2014)</t>
    </r>
    <r>
      <rPr>
        <vertAlign val="superscript"/>
        <sz val="8"/>
        <color theme="1"/>
        <rFont val="Times New Roman"/>
        <family val="1"/>
        <charset val="238"/>
      </rPr>
      <t>*</t>
    </r>
  </si>
  <si>
    <t>* Uvede se materiál uvedený do oběhu z vlastní produkce.</t>
  </si>
  <si>
    <t xml:space="preserve">TABULKY 1 - 4 PRO VÝPOČET POŽADAVKU NA DOTACI JSOU UVEDENY NA JEDNOTLIVÝCH LISTECH SOUBORU  </t>
  </si>
  <si>
    <t>Modelový příklad výpočtu požadavku dotace je založen na maximálních stanovených sazbách dotace dle přílohy č. 1 části E Zásad. Upozorňujeme žadatele, že konečná výše dotace a sazby dotace budou po kontrole všech podaných žádostí upraveny tak, aby objem finančních prostředků k proplacení zohledňoval celkový objem vyčleněných finančních prostředků.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</si>
</sst>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Kč&quot;;[Red]\-#,##0\ &quot;Kč&quot;"/>
    <numFmt numFmtId="164" formatCode="#,##0.00\ &quot;Kč&quot;"/>
  </numFmts>
  <fonts count="17" x14ac:knownFonts="1">
    <font>
      <sz val="11"/>
      <color theme="1"/>
      <name val="Calibri"/>
      <family val="2"/>
      <charset val="238"/>
      <scheme val="minor"/>
    </font>
    <font>
      <b/>
      <sz val="8"/>
      <color theme="1"/>
      <name val="Arial Narrow"/>
      <family val="2"/>
      <charset val="238"/>
    </font>
    <font>
      <sz val="8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sz val="8"/>
      <color rgb="FFFF0000"/>
      <name val="Arial Narrow"/>
      <family val="2"/>
      <charset val="238"/>
    </font>
    <font>
      <b/>
      <sz val="8"/>
      <color rgb="FFFF0000"/>
      <name val="Arial Narrow"/>
      <family val="2"/>
      <charset val="238"/>
    </font>
    <font>
      <b/>
      <sz val="14"/>
      <color rgb="FFFF0000"/>
      <name val="Arial Narrow"/>
      <family val="2"/>
      <charset val="238"/>
    </font>
    <font>
      <b/>
      <strike/>
      <sz val="8"/>
      <color rgb="FFFF0000"/>
      <name val="Arial Narrow"/>
      <family val="2"/>
      <charset val="238"/>
    </font>
    <font>
      <sz val="11"/>
      <color rgb="FFFF0000"/>
      <name val="Arial Narrow"/>
      <family val="2"/>
      <charset val="238"/>
    </font>
    <font>
      <sz val="10"/>
      <color rgb="FFFF0000"/>
      <name val="Arial Narrow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charset val="1"/>
    </font>
    <font>
      <vertAlign val="superscript"/>
      <sz val="8"/>
      <color theme="1"/>
      <name val="Times New Roman"/>
      <family val="1"/>
      <charset val="238"/>
    </font>
    <font>
      <i/>
      <sz val="9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1"/>
      <color rgb="FF1F497D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DE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wrapText="1"/>
    </xf>
    <xf numFmtId="0" fontId="1" fillId="0" borderId="2" xfId="0" applyFont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left" wrapText="1"/>
    </xf>
    <xf numFmtId="0" fontId="2" fillId="3" borderId="2" xfId="0" applyFont="1" applyFill="1" applyBorder="1" applyAlignment="1">
      <alignment horizontal="left" wrapText="1"/>
    </xf>
    <xf numFmtId="0" fontId="2" fillId="3" borderId="2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left" wrapText="1"/>
    </xf>
    <xf numFmtId="0" fontId="2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left" wrapText="1"/>
    </xf>
    <xf numFmtId="3" fontId="3" fillId="0" borderId="2" xfId="0" applyNumberFormat="1" applyFont="1" applyBorder="1" applyAlignment="1">
      <alignment vertical="center" wrapText="1"/>
    </xf>
    <xf numFmtId="164" fontId="3" fillId="0" borderId="2" xfId="0" applyNumberFormat="1" applyFont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6" fontId="8" fillId="3" borderId="2" xfId="0" applyNumberFormat="1" applyFont="1" applyFill="1" applyBorder="1" applyAlignment="1">
      <alignment horizontal="right" wrapText="1"/>
    </xf>
    <xf numFmtId="0" fontId="8" fillId="0" borderId="2" xfId="0" applyFont="1" applyBorder="1" applyAlignment="1">
      <alignment horizontal="left" wrapText="1"/>
    </xf>
    <xf numFmtId="0" fontId="8" fillId="0" borderId="2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3" fontId="8" fillId="0" borderId="2" xfId="0" applyNumberFormat="1" applyFont="1" applyBorder="1" applyAlignment="1">
      <alignment vertical="center" wrapText="1"/>
    </xf>
    <xf numFmtId="10" fontId="8" fillId="3" borderId="2" xfId="0" applyNumberFormat="1" applyFont="1" applyFill="1" applyBorder="1" applyAlignment="1">
      <alignment horizontal="right" wrapText="1"/>
    </xf>
    <xf numFmtId="6" fontId="8" fillId="0" borderId="2" xfId="0" applyNumberFormat="1" applyFont="1" applyBorder="1" applyAlignment="1">
      <alignment horizontal="right" wrapText="1"/>
    </xf>
    <xf numFmtId="3" fontId="8" fillId="0" borderId="2" xfId="0" applyNumberFormat="1" applyFont="1" applyBorder="1" applyAlignment="1">
      <alignment horizontal="center" wrapText="1"/>
    </xf>
    <xf numFmtId="3" fontId="8" fillId="0" borderId="2" xfId="0" applyNumberFormat="1" applyFont="1" applyBorder="1" applyAlignment="1">
      <alignment horizontal="right" wrapText="1"/>
    </xf>
    <xf numFmtId="164" fontId="8" fillId="0" borderId="2" xfId="0" applyNumberFormat="1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3" fontId="8" fillId="0" borderId="2" xfId="0" applyNumberFormat="1" applyFont="1" applyBorder="1" applyAlignment="1">
      <alignment horizontal="center" wrapText="1"/>
    </xf>
    <xf numFmtId="6" fontId="8" fillId="0" borderId="2" xfId="0" applyNumberFormat="1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3" fontId="8" fillId="0" borderId="2" xfId="0" applyNumberFormat="1" applyFont="1" applyBorder="1" applyAlignment="1">
      <alignment horizontal="center" vertical="center" wrapText="1"/>
    </xf>
    <xf numFmtId="164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6" fontId="8" fillId="3" borderId="2" xfId="0" applyNumberFormat="1" applyFont="1" applyFill="1" applyBorder="1" applyAlignment="1">
      <alignment horizontal="center" vertical="center" wrapText="1"/>
    </xf>
    <xf numFmtId="10" fontId="8" fillId="3" borderId="2" xfId="0" applyNumberFormat="1" applyFont="1" applyFill="1" applyBorder="1" applyAlignment="1">
      <alignment horizontal="center" vertical="center" wrapText="1"/>
    </xf>
    <xf numFmtId="0" fontId="15" fillId="0" borderId="0" xfId="0" applyFont="1"/>
    <xf numFmtId="0" fontId="16" fillId="4" borderId="12" xfId="0" applyFont="1" applyFill="1" applyBorder="1" applyAlignment="1">
      <alignment vertical="center" wrapText="1"/>
    </xf>
    <xf numFmtId="0" fontId="14" fillId="0" borderId="0" xfId="0" applyFont="1" applyAlignment="1">
      <alignment horizontal="justify" vertical="center"/>
    </xf>
    <xf numFmtId="0" fontId="1" fillId="2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3" fontId="8" fillId="0" borderId="2" xfId="0" applyNumberFormat="1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164" fontId="8" fillId="0" borderId="2" xfId="0" applyNumberFormat="1" applyFont="1" applyBorder="1" applyAlignment="1">
      <alignment horizontal="center" wrapText="1"/>
    </xf>
    <xf numFmtId="16" fontId="2" fillId="0" borderId="8" xfId="0" applyNumberFormat="1" applyFont="1" applyBorder="1" applyAlignment="1">
      <alignment horizontal="center" vertical="top"/>
    </xf>
    <xf numFmtId="16" fontId="2" fillId="0" borderId="9" xfId="0" applyNumberFormat="1" applyFont="1" applyBorder="1" applyAlignment="1">
      <alignment horizontal="center" vertical="top"/>
    </xf>
    <xf numFmtId="0" fontId="4" fillId="0" borderId="2" xfId="0" quotePrefix="1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164" fontId="8" fillId="0" borderId="11" xfId="0" quotePrefix="1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13" fillId="0" borderId="0" xfId="0" applyFont="1" applyAlignment="1">
      <alignment horizontal="justify" vertical="center"/>
    </xf>
    <xf numFmtId="0" fontId="2" fillId="0" borderId="2" xfId="0" applyFont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/>
    </xf>
    <xf numFmtId="164" fontId="8" fillId="2" borderId="3" xfId="0" applyNumberFormat="1" applyFont="1" applyFill="1" applyBorder="1" applyAlignment="1">
      <alignment horizontal="center" vertical="center" wrapText="1"/>
    </xf>
    <xf numFmtId="164" fontId="8" fillId="2" borderId="10" xfId="0" applyNumberFormat="1" applyFont="1" applyFill="1" applyBorder="1" applyAlignment="1">
      <alignment horizontal="center" vertical="center" wrapText="1"/>
    </xf>
    <xf numFmtId="164" fontId="8" fillId="2" borderId="4" xfId="0" applyNumberFormat="1" applyFont="1" applyFill="1" applyBorder="1" applyAlignment="1">
      <alignment horizontal="center" vertical="center" wrapText="1"/>
    </xf>
    <xf numFmtId="3" fontId="8" fillId="0" borderId="3" xfId="0" applyNumberFormat="1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3" fontId="8" fillId="0" borderId="4" xfId="0" applyNumberFormat="1" applyFont="1" applyBorder="1" applyAlignment="1">
      <alignment horizontal="center" vertical="center" wrapText="1"/>
    </xf>
    <xf numFmtId="164" fontId="8" fillId="0" borderId="3" xfId="0" applyNumberFormat="1" applyFont="1" applyBorder="1" applyAlignment="1">
      <alignment horizontal="center" vertical="center" wrapText="1"/>
    </xf>
    <xf numFmtId="164" fontId="8" fillId="0" borderId="10" xfId="0" applyNumberFormat="1" applyFont="1" applyBorder="1" applyAlignment="1">
      <alignment horizontal="center" vertical="center" wrapText="1"/>
    </xf>
    <xf numFmtId="164" fontId="8" fillId="0" borderId="4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tabSelected="1" workbookViewId="0">
      <selection activeCell="A8" sqref="A8"/>
    </sheetView>
  </sheetViews>
  <sheetFormatPr defaultRowHeight="15" x14ac:dyDescent="0.25"/>
  <cols>
    <col min="1" max="1" width="123.85546875" customWidth="1"/>
  </cols>
  <sheetData>
    <row r="1" spans="1:1" ht="98.25" customHeight="1" x14ac:dyDescent="0.25">
      <c r="A1" s="41" t="s">
        <v>69</v>
      </c>
    </row>
    <row r="2" spans="1:1" ht="15.75" thickBot="1" x14ac:dyDescent="0.3"/>
    <row r="3" spans="1:1" ht="45.75" thickBot="1" x14ac:dyDescent="0.3">
      <c r="A3" s="45" t="s">
        <v>76</v>
      </c>
    </row>
    <row r="8" spans="1:1" ht="18.75" x14ac:dyDescent="0.3">
      <c r="A8" s="44" t="s">
        <v>75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36"/>
  <sheetViews>
    <sheetView topLeftCell="A10" zoomScale="120" zoomScaleNormal="120" workbookViewId="0">
      <selection activeCell="A36" sqref="A36:C36"/>
    </sheetView>
  </sheetViews>
  <sheetFormatPr defaultColWidth="9.140625" defaultRowHeight="15" x14ac:dyDescent="0.25"/>
  <cols>
    <col min="1" max="1" width="50" style="12" customWidth="1"/>
    <col min="2" max="3" width="22.85546875" style="12" customWidth="1"/>
    <col min="4" max="16384" width="9.140625" style="12"/>
  </cols>
  <sheetData>
    <row r="1" spans="1:3" s="2" customFormat="1" ht="18.75" customHeight="1" x14ac:dyDescent="0.25">
      <c r="A1" s="47" t="s">
        <v>35</v>
      </c>
      <c r="B1" s="47"/>
      <c r="C1" s="47"/>
    </row>
    <row r="2" spans="1:3" s="2" customFormat="1" ht="18.75" customHeight="1" x14ac:dyDescent="0.25">
      <c r="A2" s="48" t="s">
        <v>36</v>
      </c>
      <c r="B2" s="48"/>
      <c r="C2" s="48"/>
    </row>
    <row r="3" spans="1:3" s="2" customFormat="1" ht="18.75" customHeight="1" x14ac:dyDescent="0.25">
      <c r="A3" s="14"/>
      <c r="B3" s="15" t="s">
        <v>37</v>
      </c>
      <c r="C3" s="15" t="s">
        <v>38</v>
      </c>
    </row>
    <row r="4" spans="1:3" s="2" customFormat="1" ht="36.75" customHeight="1" x14ac:dyDescent="0.3">
      <c r="A4" s="14" t="s">
        <v>58</v>
      </c>
      <c r="B4" s="42">
        <v>3975580</v>
      </c>
      <c r="C4" s="24"/>
    </row>
    <row r="5" spans="1:3" s="2" customFormat="1" ht="36.75" customHeight="1" x14ac:dyDescent="0.3">
      <c r="A5" s="14" t="s">
        <v>59</v>
      </c>
      <c r="B5" s="42">
        <v>1211600</v>
      </c>
      <c r="C5" s="24"/>
    </row>
    <row r="6" spans="1:3" s="2" customFormat="1" ht="36.75" customHeight="1" x14ac:dyDescent="0.3">
      <c r="A6" s="14" t="s">
        <v>60</v>
      </c>
      <c r="B6" s="43">
        <f>B5/B4</f>
        <v>0.30476056323857148</v>
      </c>
      <c r="C6" s="29"/>
    </row>
    <row r="7" spans="1:3" s="2" customFormat="1" ht="18.75" customHeight="1" x14ac:dyDescent="0.25"/>
    <row r="8" spans="1:3" s="2" customFormat="1" ht="18.75" customHeight="1" x14ac:dyDescent="0.25">
      <c r="A8" s="48" t="s">
        <v>39</v>
      </c>
      <c r="B8" s="48"/>
      <c r="C8" s="48"/>
    </row>
    <row r="9" spans="1:3" s="2" customFormat="1" ht="18.75" customHeight="1" x14ac:dyDescent="0.25">
      <c r="A9" s="16"/>
      <c r="B9" s="17" t="s">
        <v>37</v>
      </c>
      <c r="C9" s="17" t="s">
        <v>40</v>
      </c>
    </row>
    <row r="10" spans="1:3" s="2" customFormat="1" ht="18.75" customHeight="1" x14ac:dyDescent="0.3">
      <c r="A10" s="16" t="s">
        <v>41</v>
      </c>
      <c r="B10" s="36">
        <f>B5*0.8</f>
        <v>969280</v>
      </c>
      <c r="C10" s="30"/>
    </row>
    <row r="11" spans="1:3" s="2" customFormat="1" ht="18.75" customHeight="1" x14ac:dyDescent="0.3">
      <c r="A11" s="16" t="s">
        <v>42</v>
      </c>
      <c r="B11" s="26"/>
      <c r="C11" s="26"/>
    </row>
    <row r="12" spans="1:3" s="2" customFormat="1" ht="18.75" customHeight="1" x14ac:dyDescent="0.3">
      <c r="A12" s="16" t="s">
        <v>53</v>
      </c>
      <c r="B12" s="26">
        <v>0.32</v>
      </c>
      <c r="C12" s="26" t="s">
        <v>10</v>
      </c>
    </row>
    <row r="13" spans="1:3" s="2" customFormat="1" ht="18.75" customHeight="1" x14ac:dyDescent="0.3">
      <c r="A13" s="16" t="s">
        <v>54</v>
      </c>
      <c r="B13" s="26">
        <v>0.47</v>
      </c>
      <c r="C13" s="26" t="s">
        <v>10</v>
      </c>
    </row>
    <row r="14" spans="1:3" s="2" customFormat="1" ht="18.75" customHeight="1" x14ac:dyDescent="0.3">
      <c r="A14" s="16" t="s">
        <v>55</v>
      </c>
      <c r="B14" s="26" t="s">
        <v>10</v>
      </c>
      <c r="C14" s="26"/>
    </row>
    <row r="15" spans="1:3" s="2" customFormat="1" ht="18.75" customHeight="1" x14ac:dyDescent="0.3">
      <c r="A15" s="16" t="s">
        <v>56</v>
      </c>
      <c r="B15" s="27" t="s">
        <v>10</v>
      </c>
      <c r="C15" s="26"/>
    </row>
    <row r="16" spans="1:3" s="2" customFormat="1" ht="18.75" customHeight="1" x14ac:dyDescent="0.3">
      <c r="A16" s="16" t="s">
        <v>57</v>
      </c>
      <c r="B16" s="25"/>
      <c r="C16" s="25"/>
    </row>
    <row r="17" spans="1:3" s="2" customFormat="1" ht="18.75" customHeight="1" x14ac:dyDescent="0.3">
      <c r="A17" s="16" t="s">
        <v>53</v>
      </c>
      <c r="B17" s="35">
        <v>150000</v>
      </c>
      <c r="C17" s="26" t="s">
        <v>10</v>
      </c>
    </row>
    <row r="18" spans="1:3" s="2" customFormat="1" ht="18.75" customHeight="1" x14ac:dyDescent="0.3">
      <c r="A18" s="16" t="s">
        <v>54</v>
      </c>
      <c r="B18" s="35">
        <v>250000</v>
      </c>
      <c r="C18" s="26" t="s">
        <v>10</v>
      </c>
    </row>
    <row r="19" spans="1:3" s="2" customFormat="1" ht="18.75" customHeight="1" x14ac:dyDescent="0.3">
      <c r="A19" s="16" t="s">
        <v>55</v>
      </c>
      <c r="B19" s="26" t="s">
        <v>10</v>
      </c>
      <c r="C19" s="32"/>
    </row>
    <row r="20" spans="1:3" s="2" customFormat="1" ht="18.75" customHeight="1" x14ac:dyDescent="0.3">
      <c r="A20" s="16" t="s">
        <v>56</v>
      </c>
      <c r="B20" s="26" t="s">
        <v>10</v>
      </c>
      <c r="C20" s="32"/>
    </row>
    <row r="21" spans="1:3" s="2" customFormat="1" ht="18.75" customHeight="1" x14ac:dyDescent="0.3">
      <c r="A21" s="16" t="s">
        <v>43</v>
      </c>
      <c r="B21" s="31">
        <f>(B12*B17)+(B13*B18)</f>
        <v>165500</v>
      </c>
      <c r="C21" s="35">
        <f>C14*C19</f>
        <v>0</v>
      </c>
    </row>
    <row r="22" spans="1:3" s="2" customFormat="1" ht="18.75" customHeight="1" x14ac:dyDescent="0.3">
      <c r="A22" s="16" t="s">
        <v>44</v>
      </c>
      <c r="B22" s="51">
        <f>B21+C21</f>
        <v>165500</v>
      </c>
      <c r="C22" s="52"/>
    </row>
    <row r="23" spans="1:3" s="2" customFormat="1" ht="37.5" customHeight="1" x14ac:dyDescent="0.25">
      <c r="A23" s="16" t="s">
        <v>45</v>
      </c>
      <c r="B23" s="53" t="s">
        <v>67</v>
      </c>
      <c r="C23" s="53"/>
    </row>
    <row r="24" spans="1:3" s="2" customFormat="1" ht="18.75" customHeight="1" x14ac:dyDescent="0.3">
      <c r="A24" s="18" t="s">
        <v>46</v>
      </c>
      <c r="B24" s="54">
        <f>B22</f>
        <v>165500</v>
      </c>
      <c r="C24" s="54"/>
    </row>
    <row r="25" spans="1:3" s="6" customFormat="1" ht="18.75" customHeight="1" x14ac:dyDescent="0.25">
      <c r="A25" s="55"/>
      <c r="B25" s="55"/>
      <c r="C25" s="56"/>
    </row>
    <row r="26" spans="1:3" s="2" customFormat="1" ht="37.5" customHeight="1" x14ac:dyDescent="0.25">
      <c r="A26" s="16" t="s">
        <v>47</v>
      </c>
      <c r="B26" s="53" t="s">
        <v>62</v>
      </c>
      <c r="C26" s="53"/>
    </row>
    <row r="27" spans="1:3" s="2" customFormat="1" ht="37.5" customHeight="1" x14ac:dyDescent="0.25">
      <c r="A27" s="16" t="s">
        <v>48</v>
      </c>
      <c r="B27" s="57" t="s">
        <v>61</v>
      </c>
      <c r="C27" s="58"/>
    </row>
    <row r="28" spans="1:3" s="2" customFormat="1" ht="37.5" customHeight="1" x14ac:dyDescent="0.25">
      <c r="A28" s="16" t="s">
        <v>49</v>
      </c>
      <c r="B28" s="57" t="s">
        <v>61</v>
      </c>
      <c r="C28" s="58"/>
    </row>
    <row r="29" spans="1:3" s="2" customFormat="1" ht="37.5" customHeight="1" x14ac:dyDescent="0.25">
      <c r="A29" s="18" t="s">
        <v>50</v>
      </c>
      <c r="B29" s="59">
        <f>B24</f>
        <v>165500</v>
      </c>
      <c r="C29" s="60"/>
    </row>
    <row r="30" spans="1:3" s="2" customFormat="1" ht="18.75" customHeight="1" thickBot="1" x14ac:dyDescent="0.3"/>
    <row r="31" spans="1:3" s="2" customFormat="1" ht="18.75" customHeight="1" thickBot="1" x14ac:dyDescent="0.3">
      <c r="A31" s="49" t="s">
        <v>51</v>
      </c>
      <c r="B31" s="50"/>
    </row>
    <row r="32" spans="1:3" s="2" customFormat="1" ht="18.75" customHeight="1" thickBot="1" x14ac:dyDescent="0.35">
      <c r="A32" s="13" t="s">
        <v>52</v>
      </c>
      <c r="B32" s="37" t="s">
        <v>68</v>
      </c>
    </row>
    <row r="34" spans="1:3" x14ac:dyDescent="0.25">
      <c r="A34" s="46" t="s">
        <v>70</v>
      </c>
      <c r="B34" s="46"/>
      <c r="C34" s="46"/>
    </row>
    <row r="35" spans="1:3" ht="46.5" customHeight="1" x14ac:dyDescent="0.25">
      <c r="A35" s="46" t="s">
        <v>71</v>
      </c>
      <c r="B35" s="46"/>
      <c r="C35" s="46"/>
    </row>
    <row r="36" spans="1:3" ht="36.75" customHeight="1" x14ac:dyDescent="0.25">
      <c r="A36" s="46" t="s">
        <v>72</v>
      </c>
      <c r="B36" s="46"/>
      <c r="C36" s="46"/>
    </row>
  </sheetData>
  <mergeCells count="15">
    <mergeCell ref="A34:C34"/>
    <mergeCell ref="A35:C35"/>
    <mergeCell ref="A36:C36"/>
    <mergeCell ref="A1:C1"/>
    <mergeCell ref="A2:C2"/>
    <mergeCell ref="A31:B31"/>
    <mergeCell ref="A8:C8"/>
    <mergeCell ref="B22:C22"/>
    <mergeCell ref="B23:C23"/>
    <mergeCell ref="B24:C24"/>
    <mergeCell ref="A25:C25"/>
    <mergeCell ref="B26:C26"/>
    <mergeCell ref="B27:C27"/>
    <mergeCell ref="B28:C28"/>
    <mergeCell ref="B29:C29"/>
  </mergeCells>
  <pageMargins left="0.11811023622047245" right="0.11811023622047245" top="0.39370078740157483" bottom="0.39370078740157483" header="0" footer="0"/>
  <pageSetup paperSize="9" orientation="portrait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37"/>
  <sheetViews>
    <sheetView zoomScaleNormal="100" workbookViewId="0">
      <selection activeCell="A37" sqref="A37:C37"/>
    </sheetView>
  </sheetViews>
  <sheetFormatPr defaultRowHeight="15" x14ac:dyDescent="0.25"/>
  <cols>
    <col min="1" max="1" width="18.5703125" style="2" customWidth="1"/>
    <col min="2" max="9" width="15.42578125" style="2" customWidth="1"/>
    <col min="10" max="25" width="9.140625" style="1"/>
  </cols>
  <sheetData>
    <row r="1" spans="1:9" x14ac:dyDescent="0.25">
      <c r="A1" s="68" t="s">
        <v>0</v>
      </c>
      <c r="B1" s="68"/>
      <c r="C1" s="68"/>
      <c r="D1" s="68"/>
      <c r="E1" s="68"/>
      <c r="F1" s="68"/>
      <c r="G1" s="68"/>
      <c r="H1" s="68"/>
      <c r="I1" s="68"/>
    </row>
    <row r="2" spans="1:9" ht="90" customHeight="1" x14ac:dyDescent="0.25">
      <c r="A2" s="62"/>
      <c r="B2" s="4" t="s">
        <v>18</v>
      </c>
      <c r="C2" s="4" t="s">
        <v>19</v>
      </c>
      <c r="D2" s="4" t="s">
        <v>20</v>
      </c>
      <c r="E2" s="4" t="s">
        <v>21</v>
      </c>
      <c r="F2" s="4" t="s">
        <v>22</v>
      </c>
      <c r="G2" s="4" t="s">
        <v>23</v>
      </c>
      <c r="H2" s="4" t="s">
        <v>24</v>
      </c>
      <c r="I2" s="4" t="s">
        <v>25</v>
      </c>
    </row>
    <row r="3" spans="1:9" ht="15.75" customHeight="1" x14ac:dyDescent="0.25">
      <c r="A3" s="62"/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</row>
    <row r="4" spans="1:9" ht="29.25" customHeight="1" x14ac:dyDescent="0.25">
      <c r="A4" s="3" t="s">
        <v>1</v>
      </c>
      <c r="B4" s="28"/>
      <c r="C4" s="28"/>
      <c r="D4" s="28"/>
      <c r="E4" s="28"/>
      <c r="F4" s="28"/>
      <c r="G4" s="33"/>
      <c r="H4" s="28"/>
      <c r="I4" s="69">
        <f>H4+H5+H6+H7</f>
        <v>985900</v>
      </c>
    </row>
    <row r="5" spans="1:9" ht="29.25" customHeight="1" x14ac:dyDescent="0.25">
      <c r="A5" s="3" t="s">
        <v>2</v>
      </c>
      <c r="B5" s="28"/>
      <c r="C5" s="28"/>
      <c r="D5" s="28"/>
      <c r="E5" s="28"/>
      <c r="F5" s="28"/>
      <c r="G5" s="33"/>
      <c r="H5" s="28"/>
      <c r="I5" s="70"/>
    </row>
    <row r="6" spans="1:9" ht="29.25" customHeight="1" x14ac:dyDescent="0.25">
      <c r="A6" s="3" t="s">
        <v>15</v>
      </c>
      <c r="B6" s="38">
        <v>218000</v>
      </c>
      <c r="C6" s="38">
        <v>283500</v>
      </c>
      <c r="D6" s="38">
        <v>0</v>
      </c>
      <c r="E6" s="38">
        <v>209000</v>
      </c>
      <c r="F6" s="38">
        <f>((B6-D6)+E6)-C6</f>
        <v>143500</v>
      </c>
      <c r="G6" s="39">
        <v>5</v>
      </c>
      <c r="H6" s="38">
        <f>F6*G6</f>
        <v>717500</v>
      </c>
      <c r="I6" s="70"/>
    </row>
    <row r="7" spans="1:9" ht="29.25" customHeight="1" x14ac:dyDescent="0.25">
      <c r="A7" s="3" t="s">
        <v>16</v>
      </c>
      <c r="B7" s="38">
        <v>365000</v>
      </c>
      <c r="C7" s="38">
        <v>266500</v>
      </c>
      <c r="D7" s="38">
        <v>54500</v>
      </c>
      <c r="E7" s="38">
        <v>0</v>
      </c>
      <c r="F7" s="38">
        <f t="shared" ref="F7" si="0">((B7-D7)+E7)-C7</f>
        <v>44000</v>
      </c>
      <c r="G7" s="39">
        <v>6.1</v>
      </c>
      <c r="H7" s="38">
        <f>F7*G7</f>
        <v>268400</v>
      </c>
      <c r="I7" s="71"/>
    </row>
    <row r="8" spans="1:9" ht="29.25" customHeight="1" x14ac:dyDescent="0.25">
      <c r="A8" s="3" t="s">
        <v>3</v>
      </c>
      <c r="B8" s="28"/>
      <c r="C8" s="28"/>
      <c r="D8" s="28"/>
      <c r="E8" s="28"/>
      <c r="F8" s="28"/>
      <c r="G8" s="33"/>
      <c r="H8" s="28"/>
      <c r="I8" s="67"/>
    </row>
    <row r="9" spans="1:9" ht="29.25" customHeight="1" x14ac:dyDescent="0.25">
      <c r="A9" s="3" t="s">
        <v>4</v>
      </c>
      <c r="B9" s="28"/>
      <c r="C9" s="28"/>
      <c r="D9" s="28"/>
      <c r="E9" s="28"/>
      <c r="F9" s="28"/>
      <c r="G9" s="33"/>
      <c r="H9" s="28"/>
      <c r="I9" s="67"/>
    </row>
    <row r="10" spans="1:9" ht="29.25" customHeight="1" x14ac:dyDescent="0.25">
      <c r="A10" s="3" t="s">
        <v>17</v>
      </c>
      <c r="B10" s="28"/>
      <c r="C10" s="28"/>
      <c r="D10" s="28"/>
      <c r="E10" s="28"/>
      <c r="F10" s="28"/>
      <c r="G10" s="33"/>
      <c r="H10" s="28"/>
      <c r="I10" s="67"/>
    </row>
    <row r="11" spans="1:9" ht="29.25" customHeight="1" x14ac:dyDescent="0.25">
      <c r="A11" s="3" t="s">
        <v>5</v>
      </c>
      <c r="B11" s="28"/>
      <c r="C11" s="28"/>
      <c r="D11" s="28"/>
      <c r="E11" s="28"/>
      <c r="F11" s="28"/>
      <c r="G11" s="33"/>
      <c r="H11" s="28"/>
      <c r="I11" s="67"/>
    </row>
    <row r="12" spans="1:9" ht="29.25" customHeight="1" x14ac:dyDescent="0.25">
      <c r="A12" s="7"/>
      <c r="B12" s="7"/>
      <c r="C12" s="7"/>
      <c r="D12" s="7"/>
      <c r="E12" s="7"/>
      <c r="F12" s="7"/>
      <c r="G12" s="7"/>
      <c r="H12" s="7"/>
      <c r="I12" s="7"/>
    </row>
    <row r="13" spans="1:9" ht="30.75" customHeight="1" x14ac:dyDescent="0.25">
      <c r="A13" s="8"/>
      <c r="B13" s="8"/>
      <c r="C13" s="8"/>
      <c r="D13" s="8"/>
      <c r="E13" s="8"/>
      <c r="F13" s="8"/>
      <c r="G13" s="8"/>
      <c r="H13" s="8"/>
      <c r="I13" s="8"/>
    </row>
    <row r="14" spans="1:9" ht="30.75" customHeight="1" x14ac:dyDescent="0.25">
      <c r="A14" s="68" t="s">
        <v>6</v>
      </c>
      <c r="B14" s="68"/>
      <c r="C14" s="68"/>
      <c r="D14" s="68"/>
      <c r="E14" s="68"/>
      <c r="F14" s="68"/>
      <c r="G14" s="68"/>
      <c r="H14" s="68"/>
    </row>
    <row r="15" spans="1:9" ht="123.75" customHeight="1" x14ac:dyDescent="0.25">
      <c r="A15" s="4" t="s">
        <v>7</v>
      </c>
      <c r="B15" s="4" t="s">
        <v>8</v>
      </c>
      <c r="C15" s="4" t="s">
        <v>26</v>
      </c>
      <c r="D15" s="4" t="s">
        <v>27</v>
      </c>
      <c r="E15" s="4" t="s">
        <v>28</v>
      </c>
      <c r="F15" s="4" t="s">
        <v>29</v>
      </c>
      <c r="G15" s="4" t="s">
        <v>30</v>
      </c>
      <c r="H15" s="4" t="s">
        <v>31</v>
      </c>
    </row>
    <row r="16" spans="1:9" ht="15" customHeight="1" x14ac:dyDescent="0.3">
      <c r="A16" s="5">
        <v>1</v>
      </c>
      <c r="B16" s="5">
        <v>2</v>
      </c>
      <c r="C16" s="5">
        <v>3</v>
      </c>
      <c r="D16" s="5">
        <v>4</v>
      </c>
      <c r="E16" s="5">
        <v>5</v>
      </c>
      <c r="F16" s="5">
        <v>6</v>
      </c>
      <c r="G16" s="5">
        <v>7</v>
      </c>
      <c r="H16" s="5">
        <v>8</v>
      </c>
    </row>
    <row r="17" spans="1:8" ht="30.75" customHeight="1" x14ac:dyDescent="0.25">
      <c r="A17" s="34" t="s">
        <v>66</v>
      </c>
      <c r="B17" s="40" t="s">
        <v>63</v>
      </c>
      <c r="C17" s="72">
        <v>184000</v>
      </c>
      <c r="D17" s="38">
        <v>35000</v>
      </c>
      <c r="E17" s="38">
        <v>43000</v>
      </c>
      <c r="F17" s="38">
        <f>D17-E17</f>
        <v>-8000</v>
      </c>
      <c r="G17" s="75">
        <v>6.1</v>
      </c>
      <c r="H17" s="75">
        <f>(F17+F18+F19)*G17</f>
        <v>225700</v>
      </c>
    </row>
    <row r="18" spans="1:8" ht="30.75" customHeight="1" x14ac:dyDescent="0.25">
      <c r="A18" s="34" t="s">
        <v>66</v>
      </c>
      <c r="B18" s="40" t="s">
        <v>64</v>
      </c>
      <c r="C18" s="73"/>
      <c r="D18" s="38">
        <v>65000</v>
      </c>
      <c r="E18" s="38">
        <v>31000</v>
      </c>
      <c r="F18" s="38">
        <f t="shared" ref="F18:F19" si="1">D18-E18</f>
        <v>34000</v>
      </c>
      <c r="G18" s="76"/>
      <c r="H18" s="78"/>
    </row>
    <row r="19" spans="1:8" ht="30.75" customHeight="1" x14ac:dyDescent="0.25">
      <c r="A19" s="34" t="s">
        <v>66</v>
      </c>
      <c r="B19" s="40" t="s">
        <v>65</v>
      </c>
      <c r="C19" s="74"/>
      <c r="D19" s="38">
        <v>11000</v>
      </c>
      <c r="E19" s="38">
        <v>0</v>
      </c>
      <c r="F19" s="38">
        <f t="shared" si="1"/>
        <v>11000</v>
      </c>
      <c r="G19" s="77"/>
      <c r="H19" s="79"/>
    </row>
    <row r="20" spans="1:8" ht="30.75" customHeight="1" x14ac:dyDescent="0.25">
      <c r="A20" s="9" t="s">
        <v>9</v>
      </c>
      <c r="B20" s="22" t="s">
        <v>10</v>
      </c>
      <c r="C20" s="38">
        <f t="shared" ref="C20:D20" si="2">C17+C18+C19</f>
        <v>184000</v>
      </c>
      <c r="D20" s="38">
        <f t="shared" si="2"/>
        <v>111000</v>
      </c>
      <c r="E20" s="38">
        <f>E17+E18+E19</f>
        <v>74000</v>
      </c>
      <c r="F20" s="38">
        <f>F17+F18+F19</f>
        <v>37000</v>
      </c>
      <c r="G20" s="23" t="s">
        <v>10</v>
      </c>
      <c r="H20" s="39">
        <f>H17+H18+H19</f>
        <v>225700</v>
      </c>
    </row>
    <row r="21" spans="1:8" ht="37.5" customHeight="1" x14ac:dyDescent="0.25">
      <c r="A21" s="9" t="s">
        <v>11</v>
      </c>
      <c r="B21" s="22" t="s">
        <v>10</v>
      </c>
      <c r="C21" s="38">
        <f t="shared" ref="C21:D21" si="3">C20</f>
        <v>184000</v>
      </c>
      <c r="D21" s="38">
        <f t="shared" si="3"/>
        <v>111000</v>
      </c>
      <c r="E21" s="38">
        <f>E20</f>
        <v>74000</v>
      </c>
      <c r="F21" s="38">
        <f>F20</f>
        <v>37000</v>
      </c>
      <c r="G21" s="23" t="s">
        <v>10</v>
      </c>
      <c r="H21" s="39">
        <f>H20</f>
        <v>225700</v>
      </c>
    </row>
    <row r="22" spans="1:8" ht="37.5" customHeight="1" x14ac:dyDescent="0.25">
      <c r="A22" s="9" t="s">
        <v>12</v>
      </c>
      <c r="B22" s="22"/>
      <c r="C22" s="19"/>
      <c r="D22" s="19"/>
      <c r="E22" s="19"/>
      <c r="F22" s="19"/>
      <c r="G22" s="23"/>
      <c r="H22" s="21"/>
    </row>
    <row r="23" spans="1:8" ht="30.75" customHeight="1" x14ac:dyDescent="0.25">
      <c r="A23" s="10"/>
      <c r="B23" s="11"/>
      <c r="C23" s="7"/>
      <c r="D23" s="7"/>
      <c r="E23" s="7"/>
      <c r="F23" s="7"/>
      <c r="G23" s="11"/>
      <c r="H23" s="7"/>
    </row>
    <row r="24" spans="1:8" ht="30.75" customHeight="1" x14ac:dyDescent="0.25">
      <c r="A24" s="10"/>
      <c r="B24" s="11"/>
      <c r="C24" s="7"/>
      <c r="D24" s="7"/>
      <c r="E24" s="7"/>
      <c r="F24" s="7"/>
      <c r="G24" s="11"/>
      <c r="H24" s="7"/>
    </row>
    <row r="25" spans="1:8" ht="30.75" customHeight="1" x14ac:dyDescent="0.25">
      <c r="A25" s="68" t="s">
        <v>13</v>
      </c>
      <c r="B25" s="68"/>
      <c r="C25" s="68"/>
      <c r="D25" s="68"/>
      <c r="E25" s="68"/>
      <c r="F25" s="68"/>
      <c r="G25" s="68"/>
    </row>
    <row r="26" spans="1:8" ht="96.75" customHeight="1" x14ac:dyDescent="0.25">
      <c r="A26" s="62"/>
      <c r="B26" s="4" t="s">
        <v>18</v>
      </c>
      <c r="C26" s="4" t="s">
        <v>73</v>
      </c>
      <c r="D26" s="4" t="s">
        <v>32</v>
      </c>
      <c r="E26" s="4" t="s">
        <v>33</v>
      </c>
      <c r="F26" s="4" t="s">
        <v>34</v>
      </c>
      <c r="G26" s="4" t="s">
        <v>14</v>
      </c>
    </row>
    <row r="27" spans="1:8" ht="15" customHeight="1" x14ac:dyDescent="0.25">
      <c r="A27" s="62"/>
      <c r="B27" s="5">
        <v>1</v>
      </c>
      <c r="C27" s="5">
        <v>2</v>
      </c>
      <c r="D27" s="5">
        <v>3</v>
      </c>
      <c r="E27" s="5">
        <v>4</v>
      </c>
      <c r="F27" s="5">
        <v>5</v>
      </c>
      <c r="G27" s="5">
        <v>6</v>
      </c>
    </row>
    <row r="28" spans="1:8" ht="36.75" customHeight="1" x14ac:dyDescent="0.25">
      <c r="A28" s="3" t="s">
        <v>1</v>
      </c>
      <c r="B28" s="19"/>
      <c r="C28" s="28"/>
      <c r="D28" s="28"/>
      <c r="E28" s="33"/>
      <c r="F28" s="28"/>
      <c r="G28" s="63">
        <f>F28+F29+F30+F31</f>
        <v>3975580</v>
      </c>
    </row>
    <row r="29" spans="1:8" ht="36.75" customHeight="1" x14ac:dyDescent="0.25">
      <c r="A29" s="3" t="s">
        <v>2</v>
      </c>
      <c r="B29" s="19"/>
      <c r="C29" s="28"/>
      <c r="D29" s="28"/>
      <c r="E29" s="33"/>
      <c r="F29" s="28"/>
      <c r="G29" s="64"/>
    </row>
    <row r="30" spans="1:8" ht="36.75" customHeight="1" x14ac:dyDescent="0.25">
      <c r="A30" s="3" t="s">
        <v>15</v>
      </c>
      <c r="B30" s="38">
        <v>218000</v>
      </c>
      <c r="C30" s="38">
        <v>0</v>
      </c>
      <c r="D30" s="38">
        <f>B30+C30</f>
        <v>218000</v>
      </c>
      <c r="E30" s="39">
        <v>5.0999999999999996</v>
      </c>
      <c r="F30" s="38">
        <f>D30*E30</f>
        <v>1111800</v>
      </c>
      <c r="G30" s="64"/>
    </row>
    <row r="31" spans="1:8" ht="36.75" customHeight="1" x14ac:dyDescent="0.25">
      <c r="A31" s="3" t="s">
        <v>16</v>
      </c>
      <c r="B31" s="38">
        <v>365000</v>
      </c>
      <c r="C31" s="38">
        <v>96900</v>
      </c>
      <c r="D31" s="38">
        <f>B31+C31</f>
        <v>461900</v>
      </c>
      <c r="E31" s="39">
        <v>6.2</v>
      </c>
      <c r="F31" s="38">
        <f>D31*E31</f>
        <v>2863780</v>
      </c>
      <c r="G31" s="64"/>
    </row>
    <row r="32" spans="1:8" ht="36.75" customHeight="1" x14ac:dyDescent="0.25">
      <c r="A32" s="3" t="s">
        <v>3</v>
      </c>
      <c r="B32" s="19"/>
      <c r="C32" s="19"/>
      <c r="D32" s="19"/>
      <c r="E32" s="20"/>
      <c r="F32" s="19"/>
      <c r="G32" s="65"/>
    </row>
    <row r="33" spans="1:7" ht="36.75" customHeight="1" x14ac:dyDescent="0.25">
      <c r="A33" s="3" t="s">
        <v>4</v>
      </c>
      <c r="B33" s="19"/>
      <c r="C33" s="19"/>
      <c r="D33" s="19"/>
      <c r="E33" s="20"/>
      <c r="F33" s="19"/>
      <c r="G33" s="66"/>
    </row>
    <row r="34" spans="1:7" ht="36.75" customHeight="1" x14ac:dyDescent="0.25">
      <c r="A34" s="3" t="s">
        <v>17</v>
      </c>
      <c r="B34" s="19"/>
      <c r="C34" s="19"/>
      <c r="D34" s="19"/>
      <c r="E34" s="20"/>
      <c r="F34" s="19"/>
      <c r="G34" s="66"/>
    </row>
    <row r="35" spans="1:7" ht="36.75" customHeight="1" x14ac:dyDescent="0.25">
      <c r="A35" s="3" t="s">
        <v>5</v>
      </c>
      <c r="B35" s="19"/>
      <c r="C35" s="19"/>
      <c r="D35" s="19"/>
      <c r="E35" s="20"/>
      <c r="F35" s="19"/>
      <c r="G35" s="66"/>
    </row>
    <row r="37" spans="1:7" ht="33.75" customHeight="1" x14ac:dyDescent="0.25">
      <c r="A37" s="61" t="s">
        <v>74</v>
      </c>
      <c r="B37" s="61"/>
      <c r="C37" s="61"/>
    </row>
  </sheetData>
  <mergeCells count="13">
    <mergeCell ref="A1:I1"/>
    <mergeCell ref="I4:I7"/>
    <mergeCell ref="A14:H14"/>
    <mergeCell ref="A25:G25"/>
    <mergeCell ref="A26:A27"/>
    <mergeCell ref="C17:C19"/>
    <mergeCell ref="G17:G19"/>
    <mergeCell ref="H17:H19"/>
    <mergeCell ref="A37:C37"/>
    <mergeCell ref="A2:A3"/>
    <mergeCell ref="G28:G31"/>
    <mergeCell ref="G32:G35"/>
    <mergeCell ref="I8:I11"/>
  </mergeCells>
  <pageMargins left="0.11811023622047245" right="0.11811023622047245" top="0.39370078740157483" bottom="0.39370078740157483" header="0" footer="0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modelový příklad 1</vt:lpstr>
      <vt:lpstr>tabulka 1</vt:lpstr>
      <vt:lpstr>tabulky 2-4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 Martinec</dc:creator>
  <cp:lastModifiedBy>Krnáčová Lada Ing.</cp:lastModifiedBy>
  <cp:lastPrinted>2016-04-10T08:09:01Z</cp:lastPrinted>
  <dcterms:created xsi:type="dcterms:W3CDTF">2016-04-07T10:44:14Z</dcterms:created>
  <dcterms:modified xsi:type="dcterms:W3CDTF">2016-04-13T14:46:14Z</dcterms:modified>
</cp:coreProperties>
</file>